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Západ\21. 4114-5 Blížkovice\soupis prací\"/>
    </mc:Choice>
  </mc:AlternateContent>
  <bookViews>
    <workbookView xWindow="0" yWindow="0" windowWidth="38400" windowHeight="17700" activeTab="1"/>
  </bookViews>
  <sheets>
    <sheet name="Rekapitulace" sheetId="5" r:id="rId1"/>
    <sheet name="000_Ostatní + Vedlejší" sheetId="4" r:id="rId2"/>
    <sheet name="SO 201" sheetId="3" r:id="rId3"/>
  </sheets>
  <calcPr calcId="162913"/>
  <webPublishing codePage="0"/>
</workbook>
</file>

<file path=xl/calcChain.xml><?xml version="1.0" encoding="utf-8"?>
<calcChain xmlns="http://schemas.openxmlformats.org/spreadsheetml/2006/main">
  <c r="C10" i="5" l="1"/>
  <c r="D10" i="5" l="1"/>
  <c r="I22" i="4"/>
  <c r="I18" i="4"/>
  <c r="I14" i="4"/>
  <c r="I10" i="4"/>
  <c r="I9" i="4" l="1"/>
  <c r="E10" i="5"/>
  <c r="Q9" i="4" l="1"/>
  <c r="N9" i="4" s="1"/>
  <c r="N2" i="4" s="1"/>
  <c r="P9" i="4" l="1"/>
  <c r="I3" i="4" s="1"/>
  <c r="I30" i="3"/>
  <c r="N30" i="3" s="1"/>
  <c r="I39" i="3"/>
  <c r="N39" i="3" s="1"/>
  <c r="I35" i="3"/>
  <c r="N35" i="3" s="1"/>
  <c r="I63" i="3" l="1"/>
  <c r="N63" i="3" s="1"/>
  <c r="I51" i="3"/>
  <c r="I59" i="3"/>
  <c r="N59" i="3" s="1"/>
  <c r="I55" i="3"/>
  <c r="N55" i="3" s="1"/>
  <c r="I47" i="3"/>
  <c r="N47" i="3" s="1"/>
  <c r="I43" i="3"/>
  <c r="I26" i="3"/>
  <c r="I21" i="3"/>
  <c r="N21" i="3" s="1"/>
  <c r="I17" i="3"/>
  <c r="N17" i="3" s="1"/>
  <c r="I13" i="3"/>
  <c r="N13" i="3" s="1"/>
  <c r="I9" i="3"/>
  <c r="N9" i="3" s="1"/>
  <c r="I34" i="3" l="1"/>
  <c r="I8" i="3"/>
  <c r="N26" i="3"/>
  <c r="Q25" i="3" s="1"/>
  <c r="N25" i="3" s="1"/>
  <c r="I25" i="3"/>
  <c r="P34" i="3"/>
  <c r="Q8" i="3"/>
  <c r="N8" i="3" s="1"/>
  <c r="P8" i="3"/>
  <c r="P25" i="3"/>
  <c r="N43" i="3"/>
  <c r="Q34" i="3" s="1"/>
  <c r="N34" i="3" s="1"/>
  <c r="I3" i="3" l="1"/>
  <c r="C11" i="5" s="1"/>
  <c r="D11" i="5" s="1"/>
  <c r="N2" i="3"/>
  <c r="C6" i="5" l="1"/>
  <c r="E11" i="5"/>
  <c r="C7" i="5" s="1"/>
</calcChain>
</file>

<file path=xl/sharedStrings.xml><?xml version="1.0" encoding="utf-8"?>
<sst xmlns="http://schemas.openxmlformats.org/spreadsheetml/2006/main" count="296" uniqueCount="129">
  <si>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</si>
  <si>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</si>
  <si>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</si>
  <si>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</si>
  <si>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</si>
  <si>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</si>
  <si>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</si>
  <si>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</si>
  <si>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</si>
  <si>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</si>
  <si>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</si>
  <si>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</si>
  <si>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</si>
  <si>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</si>
  <si>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</si>
  <si>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</si>
  <si>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</si>
  <si>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</si>
  <si>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</si>
  <si>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</si>
  <si>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</si>
  <si>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</si>
  <si>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</si>
  <si>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</si>
  <si>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</si>
  <si>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</si>
  <si>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</si>
  <si>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</si>
  <si>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</si>
  <si>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</si>
  <si>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</si>
  <si>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</si>
  <si>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/>
  </si>
  <si>
    <t>PP</t>
  </si>
  <si>
    <t>VV</t>
  </si>
  <si>
    <t>TS</t>
  </si>
  <si>
    <t>R</t>
  </si>
  <si>
    <t>SO 201</t>
  </si>
  <si>
    <t>Úpravy povrchů, podlahy, výplně otvorů</t>
  </si>
  <si>
    <t>M2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</si>
  <si>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</si>
  <si>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62631</t>
  </si>
  <si>
    <t>SPOJOVACÍ MŮSTEK MEZI STARÝM A NOVÝM BETONEM</t>
  </si>
  <si>
    <t>položka zahrnuje:  
dodávku veškerého materiálu potřebného pro předepsanou úpravu v předepsané kvalitě  
nutné vyspravení podkladu, případně zatření spar zdiva  
položení vrstvy v předepsané tloušťce</t>
  </si>
  <si>
    <t>62652</t>
  </si>
  <si>
    <t>OCHRANA VÝZTUŽE PŘI NEDOSTATEČNÉM KRYTÍ</t>
  </si>
  <si>
    <t>ošetření odhalené výztuže pasivačním epoxidovým nátěrem 
zaměřeno na stavbě</t>
  </si>
  <si>
    <t>1,00=1,000 [A]</t>
  </si>
  <si>
    <t>položka zahrnuje:  
dodávku veškerého materiálu potřebného pro předepsanou úpravu v předepsané kvalitě  
položení vrstvy v předepsané tloušťce  
potřebná lešení a podpěrné konstrukce</t>
  </si>
  <si>
    <t>5,00=5,000 [A]</t>
  </si>
  <si>
    <t>7</t>
  </si>
  <si>
    <t>Přidružená stavební výroba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</si>
  <si>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</si>
  <si>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</si>
  <si>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</si>
  <si>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</si>
  <si>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OČIŠTĚNÍ BETON KONSTR OTRYSKÁNÍM TLAK VODOU DO 1000 BARŮ</t>
  </si>
  <si>
    <t>položka zahrnuje očištění předepsaným způsobem včetně odklizení vzniklého odpadu</t>
  </si>
  <si>
    <t>938552</t>
  </si>
  <si>
    <t>OČIŠTĚNÍ BETON KONSTR RUČNĚ</t>
  </si>
  <si>
    <t>93867</t>
  </si>
  <si>
    <t>OČIŠTĚNÍ OCEL KONSTR BROUŠENÍM</t>
  </si>
  <si>
    <t>94490</t>
  </si>
  <si>
    <t>OCHRANNÁ KONSTRUKCE</t>
  </si>
  <si>
    <t>Položka zahrnuje dovoz, montáž, údržbu, opotřebení (nájemné), demontáž, konzervaci, odvoz.</t>
  </si>
  <si>
    <t>MOST ev. č. 4114-5 BLÍŽKOVICE</t>
  </si>
  <si>
    <t>OČIŠTĚNÍ OCEL KONSTR OTRYSKÁNÍM NA SUCHO KŘEMIČ PÍSKEM</t>
  </si>
  <si>
    <t>ruční broušení ocelové nosné konstrukce 
zaměřeno na stavbě</t>
  </si>
  <si>
    <t>odtržené hrany ŽB prefabrikátů mostovky 
včetně odvozu a likvidace vzniklého odpadu v režii zhotovitele 
zaměřeno na stavbě</t>
  </si>
  <si>
    <t>REPROFILACE PODHLEDŮ, SVISLÝCH PLOCH SANAČNÍ MALTOU JEDNOVRST TL 10MM</t>
  </si>
  <si>
    <t>REPROFILACE PODHLEDŮ, SVISLÝCH PLOCH SANAČNÍ MALTOU DVOUVRST TL 40MM</t>
  </si>
  <si>
    <t>2,00=2,000 [A]</t>
  </si>
  <si>
    <t>145,75=145,750 [A]</t>
  </si>
  <si>
    <t xml:space="preserve">66,50=66,650 [A] </t>
  </si>
  <si>
    <t>8,00=8,000 [A]</t>
  </si>
  <si>
    <t>LEHKÉ PRACOVNÍ LEŠENÍ DO 1,5 KPA</t>
  </si>
  <si>
    <t>M3OP</t>
  </si>
  <si>
    <t>pracovní podlaha pod mostem (mezi bermami koryta) 
zaměřeno na stavbě</t>
  </si>
  <si>
    <t>8,50*7,00*1,10=65,45 [A]</t>
  </si>
  <si>
    <t>ochranná síť na mostních otvorech a lešenové podlaze - pro zachycení odpadnutého materiálu do koryta a okolí řeky, vč. geotextílie 350g/m2 
zaměřeno na stavbě</t>
  </si>
  <si>
    <t>(3,50+12,60)*2+8,50*7,00=147,700 [A]</t>
  </si>
  <si>
    <t>ŘEZÁNÍ BETONOVÝCH KONSTRUKCÍ TL DO 50MM</t>
  </si>
  <si>
    <t>položka zahrnuje řezání betonových konstrukcí v předepsané tloušťce, včetně spotřeby vody</t>
  </si>
  <si>
    <t>proříznutí 2 příčných trhlin v ŽB římsách</t>
  </si>
  <si>
    <t xml:space="preserve">1,30*2=2,600 [A] </t>
  </si>
  <si>
    <t>TĚSNĚNÍ DILATAČNÍCH SPAR POLYURETANOVÝM TMELEM PRŮŘEZU DO 100MM2</t>
  </si>
  <si>
    <t>utěsnění 2 příčných trhlin v ŽB římsách trvale pružným tmelem</t>
  </si>
  <si>
    <t>položka zahrnuje dodávku a osazení předepsaného materiálu, očištění ploch spáry před úpravou, očištění okolí spáry po úpravě nezahrnuje těsnící profil</t>
  </si>
  <si>
    <t>NÁTĚRY BETON KONSTR TYP S4 (OS-C)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</si>
  <si>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</si>
  <si>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ochranný nátěr říms
zaměřeno na stavbě</t>
  </si>
  <si>
    <t>44,90=44,900 [A]</t>
  </si>
  <si>
    <t>lokální sanace spodního líce ŽB mostin
zaměřeno na stavbě</t>
  </si>
  <si>
    <t>lokální sanace odtržených hran ŽB mostin
zaměřeno na stavbě</t>
  </si>
  <si>
    <t>lokální sanace spodního líce a odtržených hran ŽB mostin 
zaměřeno na stavbě</t>
  </si>
  <si>
    <t>2 x vrchní nátěr  
k pol .č. 938652 
zaměřeno na stavbě</t>
  </si>
  <si>
    <t>plošné otryskání spodního líce mostin  
včetně odvozu a likvidace vzniklého odpadu v režii zhotovitele 
zaměřeno na stavbě</t>
  </si>
  <si>
    <t>otryskání ocelové nosné konstrukce mostu vč. ztužení                                           včetně odvozu a likvidace vzniklého odpadu v režii zhotovitele
zaměřeno na stavbě</t>
  </si>
  <si>
    <t>M</t>
  </si>
  <si>
    <t xml:space="preserve">8,00+2,00=10,000 [A] </t>
  </si>
  <si>
    <t>Vedlejší</t>
  </si>
  <si>
    <t>Objekt:</t>
  </si>
  <si>
    <t>000</t>
  </si>
  <si>
    <t>ONVN</t>
  </si>
  <si>
    <t>O1</t>
  </si>
  <si>
    <t>náklady</t>
  </si>
  <si>
    <t>Všeobecné konstrukce a práce</t>
  </si>
  <si>
    <t>00003</t>
  </si>
  <si>
    <t>KPL</t>
  </si>
  <si>
    <t>00001</t>
  </si>
  <si>
    <t>Vytyčení obvodu prostoru staveniště</t>
  </si>
  <si>
    <t>00002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</si>
  <si>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</si>
  <si>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</si>
  <si>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</si>
  <si>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</si>
  <si>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</si>
  <si>
    <t>zahrnuje veškeré náklady spojené s objednatelem požadovanými pracemi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</si>
  <si>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</si>
  <si>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</si>
  <si>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</si>
  <si>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</si>
  <si>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</si>
  <si>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</si>
  <si>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</si>
  <si>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</si>
  <si>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</si>
  <si>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Stavba:    MOST ev. č. 4114-5 BLÍŽKOVICE</t>
  </si>
  <si>
    <t>Ostatní a vedlejší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</si>
</sst>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</numFmts>
  <fonts count="13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sz val="10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sz val="10"/>
      <color indexed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6" fillId="0" borderId="0">
      <alignment vertical="center"/>
    </xf>
    <xf numFmtId="0" fontId="6" fillId="0" borderId="0">
      <alignment vertical="center"/>
    </xf>
  </cellStyleXfs>
  <cellXfs count="8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0" fillId="0" borderId="4" xfId="6" applyFont="1" applyBorder="1" applyAlignment="1">
      <alignment vertical="top"/>
    </xf>
    <xf numFmtId="0" fontId="0" fillId="0" borderId="0" xfId="6" applyFont="1" applyAlignment="1">
      <alignment vertical="top"/>
    </xf>
    <xf numFmtId="0" fontId="5" fillId="0" borderId="0" xfId="0" applyFont="1"/>
    <xf numFmtId="0" fontId="5" fillId="2" borderId="3" xfId="6" applyFont="1" applyFill="1" applyBorder="1"/>
    <xf numFmtId="0" fontId="6" fillId="0" borderId="0" xfId="0" applyFont="1"/>
    <xf numFmtId="0" fontId="6" fillId="0" borderId="1" xfId="6" applyFont="1" applyBorder="1" applyAlignment="1">
      <alignment horizontal="left" vertical="center" wrapText="1"/>
    </xf>
    <xf numFmtId="0" fontId="6" fillId="0" borderId="1" xfId="6" applyFont="1" applyBorder="1" applyAlignment="1">
      <alignment horizontal="right"/>
    </xf>
    <xf numFmtId="0" fontId="6" fillId="0" borderId="1" xfId="6" applyFont="1" applyBorder="1"/>
    <xf numFmtId="0" fontId="6" fillId="0" borderId="1" xfId="6" applyFont="1" applyBorder="1" applyAlignment="1">
      <alignment wrapText="1"/>
    </xf>
    <xf numFmtId="0" fontId="6" fillId="0" borderId="1" xfId="6" applyFont="1" applyBorder="1" applyAlignment="1">
      <alignment horizontal="center"/>
    </xf>
    <xf numFmtId="166" fontId="6" fillId="0" borderId="1" xfId="6" applyNumberFormat="1" applyFont="1" applyBorder="1" applyAlignment="1">
      <alignment horizontal="center"/>
    </xf>
    <xf numFmtId="4" fontId="6" fillId="0" borderId="1" xfId="6" applyNumberFormat="1" applyFont="1" applyBorder="1" applyAlignment="1">
      <alignment horizontal="center"/>
    </xf>
    <xf numFmtId="0" fontId="7" fillId="0" borderId="1" xfId="6" applyFont="1" applyBorder="1" applyAlignment="1">
      <alignment horizontal="left" vertical="center" wrapText="1"/>
    </xf>
    <xf numFmtId="0" fontId="6" fillId="2" borderId="3" xfId="6" applyFont="1" applyFill="1" applyBorder="1"/>
    <xf numFmtId="0" fontId="8" fillId="2" borderId="3" xfId="6" applyFont="1" applyFill="1" applyBorder="1" applyAlignment="1">
      <alignment horizontal="right"/>
    </xf>
    <xf numFmtId="0" fontId="8" fillId="2" borderId="5" xfId="6" applyFont="1" applyFill="1" applyBorder="1" applyAlignment="1">
      <alignment wrapText="1"/>
    </xf>
    <xf numFmtId="4" fontId="8" fillId="2" borderId="3" xfId="6" applyNumberFormat="1" applyFont="1" applyFill="1" applyBorder="1" applyAlignment="1">
      <alignment horizontal="center"/>
    </xf>
    <xf numFmtId="0" fontId="8" fillId="2" borderId="1" xfId="6" applyFont="1" applyFill="1" applyBorder="1" applyAlignment="1">
      <alignment horizontal="center"/>
    </xf>
    <xf numFmtId="4" fontId="8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  <xf numFmtId="0" fontId="0" fillId="2" borderId="1" xfId="6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2" borderId="4" xfId="6" applyFont="1" applyFill="1" applyBorder="1"/>
    <xf numFmtId="0" fontId="9" fillId="2" borderId="5" xfId="6" applyFont="1" applyFill="1" applyBorder="1" applyAlignment="1">
      <alignment horizontal="right"/>
    </xf>
    <xf numFmtId="0" fontId="9" fillId="2" borderId="5" xfId="6" applyFont="1" applyFill="1" applyBorder="1" applyAlignment="1">
      <alignment wrapText="1"/>
    </xf>
    <xf numFmtId="4" fontId="9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1" xfId="6" applyFont="1" applyBorder="1" applyAlignment="1">
      <alignment horizontal="left" vertical="center" wrapText="1"/>
    </xf>
    <xf numFmtId="49" fontId="6" fillId="0" borderId="1" xfId="6" applyNumberFormat="1" applyFont="1" applyBorder="1" applyAlignment="1">
      <alignment horizontal="right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49" fontId="6" fillId="0" borderId="1" xfId="6" applyNumberFormat="1" applyFont="1" applyBorder="1" applyAlignment="1">
      <alignment horizontal="right"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0" xfId="7">
      <alignment vertical="center"/>
    </xf>
    <xf numFmtId="0" fontId="6" fillId="0" borderId="1" xfId="7" applyBorder="1" applyAlignment="1">
      <alignment horizontal="left" vertical="center" wrapText="1"/>
    </xf>
    <xf numFmtId="0" fontId="7" fillId="0" borderId="1" xfId="7" applyFont="1" applyBorder="1" applyAlignment="1">
      <alignment horizontal="left" vertical="center" wrapText="1"/>
    </xf>
    <xf numFmtId="0" fontId="6" fillId="0" borderId="1" xfId="8" applyBorder="1" applyAlignment="1">
      <alignment horizontal="right" vertical="center"/>
    </xf>
    <xf numFmtId="49" fontId="6" fillId="0" borderId="1" xfId="8" applyNumberFormat="1" applyBorder="1" applyAlignment="1">
      <alignment horizontal="right" vertical="center"/>
    </xf>
    <xf numFmtId="0" fontId="6" fillId="0" borderId="1" xfId="8" applyBorder="1" applyAlignment="1">
      <alignment horizontal="center" vertical="center"/>
    </xf>
    <xf numFmtId="166" fontId="6" fillId="0" borderId="1" xfId="8" applyNumberFormat="1" applyBorder="1" applyAlignment="1">
      <alignment horizontal="center" vertical="center"/>
    </xf>
    <xf numFmtId="4" fontId="6" fillId="4" borderId="1" xfId="8" applyNumberFormat="1" applyFill="1" applyBorder="1" applyAlignment="1">
      <alignment horizontal="center" vertical="center"/>
    </xf>
    <xf numFmtId="4" fontId="6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6" fillId="2" borderId="0" xfId="7" applyFill="1">
      <alignment vertical="center"/>
    </xf>
    <xf numFmtId="0" fontId="8" fillId="2" borderId="0" xfId="7" applyFont="1" applyFill="1" applyAlignment="1">
      <alignment horizontal="right" vertical="center"/>
    </xf>
    <xf numFmtId="4" fontId="8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2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6" fillId="0" borderId="1" xfId="7" applyFont="1" applyBorder="1" applyAlignment="1">
      <alignment horizontal="left" vertical="center"/>
    </xf>
    <xf numFmtId="0" fontId="6" fillId="2" borderId="0" xfId="7" applyFill="1">
      <alignment vertical="center"/>
    </xf>
    <xf numFmtId="0" fontId="10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9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114300</xdr:rowOff>
    </xdr:from>
    <xdr:to>
      <xdr:col>0</xdr:col>
      <xdr:colOff>1524000</xdr:colOff>
      <xdr:row>3</xdr:row>
      <xdr:rowOff>114300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14300"/>
          <a:ext cx="13335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BC8660-596E-4531-BF19-C893930ADA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20" sqref="B20"/>
    </sheetView>
  </sheetViews>
  <sheetFormatPr defaultRowHeight="12.75" x14ac:dyDescent="0.2"/>
  <cols>
    <col min="1" max="1" width="25.7109375" customWidth="1"/>
    <col min="2" max="2" width="66.7109375" customWidth="1"/>
    <col min="3" max="5" width="20.7109375" customWidth="1"/>
  </cols>
  <sheetData>
    <row r="1" spans="1:5" x14ac:dyDescent="0.2">
      <c r="A1" s="75"/>
      <c r="B1" s="67"/>
      <c r="C1" s="67"/>
      <c r="D1" s="67"/>
      <c r="E1" s="67"/>
    </row>
    <row r="2" spans="1:5" x14ac:dyDescent="0.2">
      <c r="A2" s="75"/>
      <c r="B2" s="76" t="s">
        <v>118</v>
      </c>
      <c r="C2" s="67"/>
      <c r="D2" s="67"/>
      <c r="E2" s="67"/>
    </row>
    <row r="3" spans="1:5" x14ac:dyDescent="0.2">
      <c r="A3" s="75"/>
      <c r="B3" s="75"/>
      <c r="C3" s="67"/>
      <c r="D3" s="67"/>
      <c r="E3" s="67"/>
    </row>
    <row r="4" spans="1:5" ht="20.25" x14ac:dyDescent="0.2">
      <c r="A4" s="67"/>
      <c r="B4" s="77" t="s">
        <v>127</v>
      </c>
      <c r="C4" s="75"/>
      <c r="D4" s="75"/>
      <c r="E4" s="67"/>
    </row>
    <row r="5" spans="1:5" x14ac:dyDescent="0.2">
      <c r="A5" s="67"/>
      <c r="B5" s="75" t="s">
        <v>119</v>
      </c>
      <c r="C5" s="75"/>
      <c r="D5" s="75"/>
      <c r="E5" s="67"/>
    </row>
    <row r="6" spans="1:5" x14ac:dyDescent="0.2">
      <c r="A6" s="67"/>
      <c r="B6" s="68" t="s">
        <v>120</v>
      </c>
      <c r="C6" s="69">
        <f>SUM(C10:C11)</f>
        <v>0</v>
      </c>
      <c r="D6" s="67"/>
      <c r="E6" s="67"/>
    </row>
    <row r="7" spans="1:5" x14ac:dyDescent="0.2">
      <c r="A7" s="67"/>
      <c r="B7" s="68" t="s">
        <v>121</v>
      </c>
      <c r="C7" s="69">
        <f>SUM(E10:E11)</f>
        <v>0</v>
      </c>
      <c r="D7" s="67"/>
      <c r="E7" s="67"/>
    </row>
    <row r="8" spans="1:5" x14ac:dyDescent="0.2">
      <c r="A8" s="70"/>
      <c r="B8" s="70"/>
      <c r="C8" s="70"/>
      <c r="D8" s="70"/>
      <c r="E8" s="70"/>
    </row>
    <row r="9" spans="1:5" x14ac:dyDescent="0.2">
      <c r="A9" s="71" t="s">
        <v>122</v>
      </c>
      <c r="B9" s="71" t="s">
        <v>123</v>
      </c>
      <c r="C9" s="71" t="s">
        <v>124</v>
      </c>
      <c r="D9" s="71" t="s">
        <v>125</v>
      </c>
      <c r="E9" s="71" t="s">
        <v>126</v>
      </c>
    </row>
    <row r="10" spans="1:5" x14ac:dyDescent="0.2">
      <c r="A10" s="72" t="s">
        <v>128</v>
      </c>
      <c r="B10" s="72" t="s">
        <v>105</v>
      </c>
      <c r="C10" s="73">
        <f>'000_Ostatní + Vedlejší'!I3</f>
        <v>0</v>
      </c>
      <c r="D10" s="73">
        <f>(C10*21)/100</f>
        <v>0</v>
      </c>
      <c r="E10" s="73">
        <f>C10+D10</f>
        <v>0</v>
      </c>
    </row>
    <row r="11" spans="1:5" x14ac:dyDescent="0.2">
      <c r="A11" s="72" t="s">
        <v>37</v>
      </c>
      <c r="B11" s="74" t="s">
        <v>65</v>
      </c>
      <c r="C11" s="73">
        <f>'SO 201'!I3</f>
        <v>0</v>
      </c>
      <c r="D11" s="73">
        <f>(C11*21)/100</f>
        <v>0</v>
      </c>
      <c r="E11" s="73">
        <f>C11+D11</f>
        <v>0</v>
      </c>
    </row>
  </sheetData>
  <mergeCells count="4">
    <mergeCell ref="A1:A3"/>
    <mergeCell ref="B2:B3"/>
    <mergeCell ref="B4:D4"/>
    <mergeCell ref="B5:D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zoomScaleNormal="100" workbookViewId="0">
      <pane ySplit="8" topLeftCell="A9" activePane="bottomLeft" state="frozen"/>
      <selection pane="bottomLeft" activeCell="H23" sqref="H2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7" width="9.140625" hidden="1" customWidth="1"/>
  </cols>
  <sheetData>
    <row r="1" spans="1:17" ht="12.75" customHeight="1" x14ac:dyDescent="0.2">
      <c r="A1" t="s">
        <v>0</v>
      </c>
      <c r="B1" s="31"/>
      <c r="C1" s="31"/>
      <c r="D1" s="31"/>
      <c r="E1" s="31" t="s">
        <v>2</v>
      </c>
      <c r="F1" s="31"/>
      <c r="G1" s="31"/>
      <c r="H1" s="31"/>
      <c r="I1" s="31"/>
      <c r="O1" t="s">
        <v>11</v>
      </c>
    </row>
    <row r="2" spans="1:17" ht="24.95" customHeight="1" x14ac:dyDescent="0.2">
      <c r="B2" s="31"/>
      <c r="C2" s="31"/>
      <c r="D2" s="31"/>
      <c r="E2" s="2" t="s">
        <v>3</v>
      </c>
      <c r="F2" s="31"/>
      <c r="G2" s="31"/>
      <c r="H2" s="32"/>
      <c r="I2" s="32"/>
      <c r="N2" t="e">
        <f>0+N9</f>
        <v>#REF!</v>
      </c>
      <c r="O2" t="s">
        <v>11</v>
      </c>
    </row>
    <row r="3" spans="1:17" ht="15" customHeight="1" x14ac:dyDescent="0.25">
      <c r="A3" t="s">
        <v>1</v>
      </c>
      <c r="B3" s="5" t="s">
        <v>4</v>
      </c>
      <c r="C3" s="79" t="s">
        <v>5</v>
      </c>
      <c r="D3" s="80"/>
      <c r="E3" s="6" t="s">
        <v>65</v>
      </c>
      <c r="F3" s="31"/>
      <c r="G3" s="3"/>
      <c r="H3" s="34" t="s">
        <v>100</v>
      </c>
      <c r="I3" s="35">
        <f>0+I9</f>
        <v>0</v>
      </c>
      <c r="N3" t="s">
        <v>8</v>
      </c>
      <c r="O3" t="s">
        <v>12</v>
      </c>
    </row>
    <row r="4" spans="1:17" ht="15" customHeight="1" x14ac:dyDescent="0.25">
      <c r="A4" t="s">
        <v>6</v>
      </c>
      <c r="B4" s="5" t="s">
        <v>101</v>
      </c>
      <c r="C4" s="79" t="s">
        <v>102</v>
      </c>
      <c r="D4" s="80"/>
      <c r="E4" s="6" t="s">
        <v>103</v>
      </c>
      <c r="F4" s="31"/>
      <c r="G4" s="31"/>
      <c r="H4" s="36"/>
      <c r="I4" s="36"/>
      <c r="N4" t="s">
        <v>9</v>
      </c>
      <c r="O4" t="s">
        <v>12</v>
      </c>
    </row>
    <row r="5" spans="1:17" ht="12.75" customHeight="1" x14ac:dyDescent="0.25">
      <c r="A5" t="s">
        <v>104</v>
      </c>
      <c r="B5" s="8" t="s">
        <v>7</v>
      </c>
      <c r="C5" s="81" t="s">
        <v>100</v>
      </c>
      <c r="D5" s="82"/>
      <c r="E5" s="9" t="s">
        <v>105</v>
      </c>
      <c r="F5" s="32"/>
      <c r="G5" s="32"/>
      <c r="H5" s="32"/>
      <c r="I5" s="32"/>
      <c r="N5" t="s">
        <v>10</v>
      </c>
      <c r="O5" t="s">
        <v>12</v>
      </c>
    </row>
    <row r="6" spans="1:17" ht="12.75" customHeight="1" x14ac:dyDescent="0.2">
      <c r="A6" s="78" t="s">
        <v>13</v>
      </c>
      <c r="B6" s="78" t="s">
        <v>15</v>
      </c>
      <c r="C6" s="78" t="s">
        <v>17</v>
      </c>
      <c r="D6" s="78" t="s">
        <v>18</v>
      </c>
      <c r="E6" s="78" t="s">
        <v>19</v>
      </c>
      <c r="F6" s="78" t="s">
        <v>21</v>
      </c>
      <c r="G6" s="78" t="s">
        <v>23</v>
      </c>
      <c r="H6" s="78" t="s">
        <v>25</v>
      </c>
      <c r="I6" s="78"/>
    </row>
    <row r="7" spans="1:17" ht="12.75" customHeight="1" x14ac:dyDescent="0.2">
      <c r="A7" s="78"/>
      <c r="B7" s="78"/>
      <c r="C7" s="78"/>
      <c r="D7" s="78"/>
      <c r="E7" s="78"/>
      <c r="F7" s="78"/>
      <c r="G7" s="78"/>
      <c r="H7" s="33" t="s">
        <v>26</v>
      </c>
      <c r="I7" s="33" t="s">
        <v>28</v>
      </c>
    </row>
    <row r="8" spans="1:17" ht="12.75" customHeight="1" x14ac:dyDescent="0.2">
      <c r="A8" s="33" t="s">
        <v>14</v>
      </c>
      <c r="B8" s="33" t="s">
        <v>16</v>
      </c>
      <c r="C8" s="33" t="s">
        <v>12</v>
      </c>
      <c r="D8" s="33" t="s">
        <v>11</v>
      </c>
      <c r="E8" s="33" t="s">
        <v>20</v>
      </c>
      <c r="F8" s="33" t="s">
        <v>22</v>
      </c>
      <c r="G8" s="33" t="s">
        <v>24</v>
      </c>
      <c r="H8" s="33" t="s">
        <v>27</v>
      </c>
      <c r="I8" s="33" t="s">
        <v>29</v>
      </c>
    </row>
    <row r="9" spans="1:17" ht="12.75" customHeight="1" x14ac:dyDescent="0.2">
      <c r="A9" s="11" t="s">
        <v>30</v>
      </c>
      <c r="B9" s="11"/>
      <c r="C9" s="37" t="s">
        <v>14</v>
      </c>
      <c r="D9" s="11"/>
      <c r="E9" s="38" t="s">
        <v>106</v>
      </c>
      <c r="F9" s="11"/>
      <c r="G9" s="11"/>
      <c r="H9" s="11"/>
      <c r="I9" s="39">
        <f>I10+I14+I18+I22</f>
        <v>0</v>
      </c>
      <c r="N9" t="e">
        <f>0+Q9</f>
        <v>#REF!</v>
      </c>
      <c r="P9" t="e">
        <f>0+#REF!</f>
        <v>#REF!</v>
      </c>
      <c r="Q9" t="e">
        <f>0+#REF!</f>
        <v>#REF!</v>
      </c>
    </row>
    <row r="10" spans="1:17" ht="12.75" customHeight="1" x14ac:dyDescent="0.2">
      <c r="B10" s="40">
        <v>1</v>
      </c>
      <c r="C10" s="46" t="s">
        <v>109</v>
      </c>
      <c r="D10" s="10" t="s">
        <v>36</v>
      </c>
      <c r="E10" s="41" t="s">
        <v>110</v>
      </c>
      <c r="F10" s="42" t="s">
        <v>108</v>
      </c>
      <c r="G10" s="43">
        <v>1</v>
      </c>
      <c r="H10" s="47">
        <v>0</v>
      </c>
      <c r="I10" s="44">
        <f>ROUND(ROUND(H10,2)*ROUND(G10,3),2)</f>
        <v>0</v>
      </c>
    </row>
    <row r="11" spans="1:17" ht="12.75" customHeight="1" x14ac:dyDescent="0.2">
      <c r="B11" s="48"/>
      <c r="C11" s="48"/>
      <c r="D11" s="48"/>
      <c r="E11" s="45" t="s">
        <v>32</v>
      </c>
      <c r="F11" s="48"/>
      <c r="G11" s="48"/>
      <c r="H11" s="48"/>
      <c r="I11" s="48"/>
    </row>
    <row r="12" spans="1:17" ht="12.75" customHeight="1" x14ac:dyDescent="0.2">
      <c r="B12" s="48"/>
      <c r="C12" s="48"/>
      <c r="D12" s="48"/>
      <c r="E12" s="24" t="s">
        <v>32</v>
      </c>
      <c r="F12" s="48"/>
      <c r="G12" s="48"/>
      <c r="H12" s="48"/>
      <c r="I12" s="48"/>
    </row>
    <row r="13" spans="1:17" ht="12.75" customHeight="1" x14ac:dyDescent="0.2">
      <c r="B13" s="48"/>
      <c r="C13" s="48"/>
      <c r="D13" s="48"/>
      <c r="E13" s="45" t="s">
        <v>32</v>
      </c>
      <c r="F13" s="48"/>
      <c r="G13" s="48"/>
      <c r="H13" s="48"/>
      <c r="I13" s="48"/>
    </row>
    <row r="14" spans="1:17" ht="12.75" customHeight="1" x14ac:dyDescent="0.2">
      <c r="B14" s="40">
        <v>2</v>
      </c>
      <c r="C14" s="49" t="s">
        <v>111</v>
      </c>
      <c r="D14" s="10" t="s">
        <v>36</v>
      </c>
      <c r="E14" s="41" t="s">
        <v>112</v>
      </c>
      <c r="F14" s="42" t="s">
        <v>108</v>
      </c>
      <c r="G14" s="43">
        <v>1</v>
      </c>
      <c r="H14" s="47">
        <v>0</v>
      </c>
      <c r="I14" s="44">
        <f>ROUND(ROUND(H14,2)*ROUND(G14,3),2)</f>
        <v>0</v>
      </c>
    </row>
    <row r="15" spans="1:17" ht="12.75" customHeight="1" x14ac:dyDescent="0.2">
      <c r="B15" s="48"/>
      <c r="C15" s="48"/>
      <c r="D15" s="48"/>
      <c r="E15" s="45" t="s">
        <v>32</v>
      </c>
      <c r="F15" s="48"/>
      <c r="G15" s="48"/>
      <c r="H15" s="48"/>
      <c r="I15" s="48"/>
    </row>
    <row r="16" spans="1:17" ht="12.75" customHeight="1" x14ac:dyDescent="0.2">
      <c r="B16" s="48"/>
      <c r="C16" s="48"/>
      <c r="D16" s="48"/>
      <c r="E16" s="24" t="s">
        <v>32</v>
      </c>
      <c r="F16" s="48"/>
      <c r="G16" s="48"/>
      <c r="H16" s="48"/>
      <c r="I16" s="48"/>
    </row>
    <row r="17" spans="2:9" ht="12.75" customHeight="1" x14ac:dyDescent="0.2">
      <c r="B17" s="48"/>
      <c r="C17" s="48"/>
      <c r="D17" s="48"/>
      <c r="E17" s="45" t="s">
        <v>32</v>
      </c>
      <c r="F17" s="48"/>
      <c r="G17" s="48"/>
      <c r="H17" s="48"/>
      <c r="I17" s="48"/>
    </row>
    <row r="18" spans="2:9" ht="12.75" customHeight="1" x14ac:dyDescent="0.2">
      <c r="B18" s="50">
        <v>3</v>
      </c>
      <c r="C18" s="49" t="s">
        <v>107</v>
      </c>
      <c r="D18" s="51" t="s">
        <v>36</v>
      </c>
      <c r="E18" s="52" t="s">
        <v>113</v>
      </c>
      <c r="F18" s="53" t="s">
        <v>108</v>
      </c>
      <c r="G18" s="54">
        <v>1</v>
      </c>
      <c r="H18" s="55">
        <v>0</v>
      </c>
      <c r="I18" s="56">
        <f>ROUND(ROUND(H18,2)*ROUND(G18,3),2)</f>
        <v>0</v>
      </c>
    </row>
    <row r="19" spans="2:9" ht="12.75" customHeight="1" x14ac:dyDescent="0.2">
      <c r="B19" s="57"/>
      <c r="C19" s="57"/>
      <c r="D19" s="57"/>
      <c r="E19" s="58" t="s">
        <v>32</v>
      </c>
      <c r="F19" s="57"/>
      <c r="G19" s="57"/>
      <c r="H19" s="57"/>
      <c r="I19" s="57"/>
    </row>
    <row r="20" spans="2:9" ht="12.75" customHeight="1" x14ac:dyDescent="0.2">
      <c r="B20" s="57"/>
      <c r="C20" s="57"/>
      <c r="D20" s="57"/>
      <c r="E20" s="59" t="s">
        <v>32</v>
      </c>
      <c r="F20" s="57"/>
      <c r="G20" s="57"/>
      <c r="H20" s="57"/>
      <c r="I20" s="57"/>
    </row>
    <row r="21" spans="2:9" ht="12.75" customHeight="1" x14ac:dyDescent="0.2">
      <c r="B21" s="57"/>
      <c r="C21" s="57"/>
      <c r="D21" s="57"/>
      <c r="E21" s="58" t="s">
        <v>32</v>
      </c>
      <c r="F21" s="57"/>
      <c r="G21" s="57"/>
      <c r="H21" s="57"/>
      <c r="I21" s="57"/>
    </row>
    <row r="22" spans="2:9" ht="12.75" customHeight="1" x14ac:dyDescent="0.2">
      <c r="B22" s="60">
        <v>4</v>
      </c>
      <c r="C22" s="61" t="s">
        <v>114</v>
      </c>
      <c r="D22" s="51" t="s">
        <v>32</v>
      </c>
      <c r="E22" s="52" t="s">
        <v>115</v>
      </c>
      <c r="F22" s="62" t="s">
        <v>108</v>
      </c>
      <c r="G22" s="63">
        <v>1</v>
      </c>
      <c r="H22" s="64">
        <v>0</v>
      </c>
      <c r="I22" s="65">
        <f>ROUND(ROUND(H22,2)*ROUND(G22,3),2)</f>
        <v>0</v>
      </c>
    </row>
    <row r="23" spans="2:9" ht="178.5" x14ac:dyDescent="0.2">
      <c r="B23" s="57"/>
      <c r="C23" s="57"/>
      <c r="D23" s="57"/>
      <c r="E23" s="66" t="s">
        <v>116</v>
      </c>
      <c r="F23" s="57"/>
      <c r="G23" s="57"/>
      <c r="H23" s="57"/>
      <c r="I23" s="57"/>
    </row>
    <row r="24" spans="2:9" ht="12.75" customHeight="1" x14ac:dyDescent="0.2">
      <c r="B24" s="57"/>
      <c r="C24" s="57"/>
      <c r="D24" s="57"/>
      <c r="E24" s="58"/>
      <c r="F24" s="57"/>
      <c r="G24" s="57"/>
      <c r="H24" s="57"/>
      <c r="I24" s="57"/>
    </row>
    <row r="25" spans="2:9" ht="12.75" customHeight="1" x14ac:dyDescent="0.2">
      <c r="B25" s="57"/>
      <c r="C25" s="57"/>
      <c r="D25" s="57"/>
      <c r="E25" s="58" t="s">
        <v>117</v>
      </c>
      <c r="F25" s="57"/>
      <c r="G25" s="57"/>
      <c r="H25" s="57"/>
      <c r="I25" s="57"/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opLeftCell="B1" zoomScaleNormal="100" workbookViewId="0">
      <pane ySplit="7" topLeftCell="A8" activePane="bottomLeft" state="frozen"/>
      <selection pane="bottomLeft" activeCell="I76" sqref="I7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7" width="9.140625" hidden="1" customWidth="1"/>
  </cols>
  <sheetData>
    <row r="1" spans="1:17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O1" t="s">
        <v>11</v>
      </c>
    </row>
    <row r="2" spans="1:17" ht="24.95" customHeight="1" x14ac:dyDescent="0.2">
      <c r="B2" s="1"/>
      <c r="C2" s="1"/>
      <c r="D2" s="1"/>
      <c r="E2" s="2" t="s">
        <v>3</v>
      </c>
      <c r="F2" s="1"/>
      <c r="G2" s="1"/>
      <c r="H2" s="4"/>
      <c r="I2" s="4"/>
      <c r="N2" t="e">
        <f>0+#REF!+#REF!+#REF!+N8+N25+N34</f>
        <v>#REF!</v>
      </c>
      <c r="O2" t="s">
        <v>11</v>
      </c>
    </row>
    <row r="3" spans="1:17" ht="15" customHeight="1" x14ac:dyDescent="0.25">
      <c r="A3" t="s">
        <v>1</v>
      </c>
      <c r="B3" s="5" t="s">
        <v>4</v>
      </c>
      <c r="C3" s="79" t="s">
        <v>5</v>
      </c>
      <c r="D3" s="80"/>
      <c r="E3" s="6" t="s">
        <v>65</v>
      </c>
      <c r="F3" s="1"/>
      <c r="G3" s="3"/>
      <c r="H3" s="29" t="s">
        <v>37</v>
      </c>
      <c r="I3" s="30">
        <f>I8+I25+I34</f>
        <v>0</v>
      </c>
      <c r="N3" t="s">
        <v>8</v>
      </c>
      <c r="O3" t="s">
        <v>12</v>
      </c>
    </row>
    <row r="4" spans="1:17" ht="15" customHeight="1" x14ac:dyDescent="0.25">
      <c r="A4" t="s">
        <v>6</v>
      </c>
      <c r="B4" s="8" t="s">
        <v>7</v>
      </c>
      <c r="C4" s="81" t="s">
        <v>37</v>
      </c>
      <c r="D4" s="82"/>
      <c r="E4" s="9" t="s">
        <v>65</v>
      </c>
      <c r="F4" s="4"/>
      <c r="G4" s="4"/>
      <c r="H4" s="11"/>
      <c r="I4" s="11"/>
      <c r="N4" t="s">
        <v>9</v>
      </c>
      <c r="O4" t="s">
        <v>12</v>
      </c>
    </row>
    <row r="5" spans="1:17" ht="12.75" customHeight="1" x14ac:dyDescent="0.2">
      <c r="A5" s="78" t="s">
        <v>13</v>
      </c>
      <c r="B5" s="78" t="s">
        <v>15</v>
      </c>
      <c r="C5" s="78" t="s">
        <v>17</v>
      </c>
      <c r="D5" s="78" t="s">
        <v>18</v>
      </c>
      <c r="E5" s="78" t="s">
        <v>19</v>
      </c>
      <c r="F5" s="78" t="s">
        <v>21</v>
      </c>
      <c r="G5" s="78" t="s">
        <v>23</v>
      </c>
      <c r="H5" s="78" t="s">
        <v>25</v>
      </c>
      <c r="I5" s="78"/>
      <c r="N5" t="s">
        <v>10</v>
      </c>
      <c r="O5" t="s">
        <v>12</v>
      </c>
    </row>
    <row r="6" spans="1:17" ht="12.75" customHeight="1" x14ac:dyDescent="0.2">
      <c r="A6" s="78"/>
      <c r="B6" s="78"/>
      <c r="C6" s="78"/>
      <c r="D6" s="78"/>
      <c r="E6" s="78"/>
      <c r="F6" s="78"/>
      <c r="G6" s="78"/>
      <c r="H6" s="7" t="s">
        <v>26</v>
      </c>
      <c r="I6" s="7" t="s">
        <v>28</v>
      </c>
    </row>
    <row r="7" spans="1:17" ht="12.75" customHeight="1" x14ac:dyDescent="0.2">
      <c r="A7" s="7" t="s">
        <v>14</v>
      </c>
      <c r="B7" s="7" t="s">
        <v>16</v>
      </c>
      <c r="C7" s="7" t="s">
        <v>12</v>
      </c>
      <c r="D7" s="7" t="s">
        <v>11</v>
      </c>
      <c r="E7" s="7" t="s">
        <v>20</v>
      </c>
      <c r="F7" s="7" t="s">
        <v>22</v>
      </c>
      <c r="G7" s="7" t="s">
        <v>24</v>
      </c>
      <c r="H7" s="7" t="s">
        <v>27</v>
      </c>
      <c r="I7" s="7" t="s">
        <v>29</v>
      </c>
    </row>
    <row r="8" spans="1:17" ht="12.75" customHeight="1" x14ac:dyDescent="0.2">
      <c r="A8" s="4" t="s">
        <v>30</v>
      </c>
      <c r="B8" s="15"/>
      <c r="C8" s="26" t="s">
        <v>24</v>
      </c>
      <c r="D8" s="25"/>
      <c r="E8" s="27" t="s">
        <v>38</v>
      </c>
      <c r="F8" s="25"/>
      <c r="G8" s="25"/>
      <c r="H8" s="25"/>
      <c r="I8" s="28">
        <f>I9+I13+I17+I21</f>
        <v>0</v>
      </c>
      <c r="N8" t="e">
        <f>0+Q8</f>
        <v>#REF!</v>
      </c>
      <c r="P8" t="e">
        <f>0+I9+I13+I17+I21+#REF!</f>
        <v>#REF!</v>
      </c>
      <c r="Q8" t="e">
        <f>0+N9+N13+N17+N21+#REF!</f>
        <v>#REF!</v>
      </c>
    </row>
    <row r="9" spans="1:17" ht="25.5" x14ac:dyDescent="0.2">
      <c r="A9" s="10" t="s">
        <v>31</v>
      </c>
      <c r="B9" s="18" t="s">
        <v>16</v>
      </c>
      <c r="C9" s="18">
        <v>626111</v>
      </c>
      <c r="D9" s="19" t="s">
        <v>32</v>
      </c>
      <c r="E9" s="20" t="s">
        <v>69</v>
      </c>
      <c r="F9" s="21" t="s">
        <v>39</v>
      </c>
      <c r="G9" s="22">
        <v>8</v>
      </c>
      <c r="H9" s="23">
        <v>0</v>
      </c>
      <c r="I9" s="23">
        <f>ROUND(ROUND(H9,2)*ROUND(G9,3),2)</f>
        <v>0</v>
      </c>
      <c r="N9">
        <f>(I9*21)/100</f>
        <v>0</v>
      </c>
      <c r="O9" t="s">
        <v>12</v>
      </c>
    </row>
    <row r="10" spans="1:17" ht="25.5" x14ac:dyDescent="0.2">
      <c r="A10" s="12" t="s">
        <v>33</v>
      </c>
      <c r="B10" s="16"/>
      <c r="C10" s="16"/>
      <c r="D10" s="16"/>
      <c r="E10" s="17" t="s">
        <v>92</v>
      </c>
      <c r="F10" s="16"/>
      <c r="G10" s="16"/>
      <c r="H10" s="16"/>
      <c r="I10" s="16"/>
    </row>
    <row r="11" spans="1:17" x14ac:dyDescent="0.2">
      <c r="A11" s="13" t="s">
        <v>34</v>
      </c>
      <c r="B11" s="16"/>
      <c r="C11" s="16"/>
      <c r="D11" s="16"/>
      <c r="E11" s="24" t="s">
        <v>74</v>
      </c>
      <c r="F11" s="16"/>
      <c r="G11" s="16"/>
      <c r="H11" s="16"/>
      <c r="I11" s="16"/>
    </row>
    <row r="12" spans="1:17" ht="76.5" x14ac:dyDescent="0.2">
      <c r="A12" t="s">
        <v>35</v>
      </c>
      <c r="B12" s="16"/>
      <c r="C12" s="16"/>
      <c r="D12" s="16"/>
      <c r="E12" s="17" t="s">
        <v>40</v>
      </c>
      <c r="F12" s="16"/>
      <c r="G12" s="16"/>
      <c r="H12" s="16"/>
      <c r="I12" s="16"/>
    </row>
    <row r="13" spans="1:17" ht="25.5" x14ac:dyDescent="0.2">
      <c r="A13" s="10" t="s">
        <v>31</v>
      </c>
      <c r="B13" s="18" t="s">
        <v>12</v>
      </c>
      <c r="C13" s="18">
        <v>626121</v>
      </c>
      <c r="D13" s="19" t="s">
        <v>32</v>
      </c>
      <c r="E13" s="20" t="s">
        <v>70</v>
      </c>
      <c r="F13" s="21" t="s">
        <v>39</v>
      </c>
      <c r="G13" s="22">
        <v>2</v>
      </c>
      <c r="H13" s="23">
        <v>0</v>
      </c>
      <c r="I13" s="23">
        <f>ROUND(ROUND(H13,2)*ROUND(G13,3),2)</f>
        <v>0</v>
      </c>
      <c r="N13">
        <f>(I13*21)/100</f>
        <v>0</v>
      </c>
      <c r="O13" t="s">
        <v>12</v>
      </c>
    </row>
    <row r="14" spans="1:17" ht="25.5" x14ac:dyDescent="0.2">
      <c r="A14" s="12" t="s">
        <v>33</v>
      </c>
      <c r="B14" s="16"/>
      <c r="C14" s="14"/>
      <c r="D14" s="14"/>
      <c r="E14" s="17" t="s">
        <v>93</v>
      </c>
      <c r="F14" s="14"/>
      <c r="G14" s="14"/>
      <c r="H14" s="14"/>
      <c r="I14" s="14"/>
    </row>
    <row r="15" spans="1:17" x14ac:dyDescent="0.2">
      <c r="A15" s="13" t="s">
        <v>34</v>
      </c>
      <c r="B15" s="16"/>
      <c r="C15" s="14"/>
      <c r="D15" s="14"/>
      <c r="E15" s="24" t="s">
        <v>71</v>
      </c>
      <c r="F15" s="14"/>
      <c r="G15" s="14"/>
      <c r="H15" s="14"/>
      <c r="I15" s="14"/>
    </row>
    <row r="16" spans="1:17" ht="76.5" x14ac:dyDescent="0.2">
      <c r="A16" t="s">
        <v>35</v>
      </c>
      <c r="B16" s="16"/>
      <c r="C16" s="14"/>
      <c r="D16" s="14"/>
      <c r="E16" s="17" t="s">
        <v>40</v>
      </c>
      <c r="F16" s="14"/>
      <c r="G16" s="14"/>
      <c r="H16" s="14"/>
      <c r="I16" s="14"/>
    </row>
    <row r="17" spans="1:17" x14ac:dyDescent="0.2">
      <c r="A17" s="10" t="s">
        <v>31</v>
      </c>
      <c r="B17" s="18" t="s">
        <v>11</v>
      </c>
      <c r="C17" s="18" t="s">
        <v>41</v>
      </c>
      <c r="D17" s="19" t="s">
        <v>32</v>
      </c>
      <c r="E17" s="20" t="s">
        <v>42</v>
      </c>
      <c r="F17" s="21" t="s">
        <v>39</v>
      </c>
      <c r="G17" s="22">
        <v>10</v>
      </c>
      <c r="H17" s="23">
        <v>0</v>
      </c>
      <c r="I17" s="23">
        <f>ROUND(ROUND(H17,2)*ROUND(G17,3),2)</f>
        <v>0</v>
      </c>
      <c r="N17">
        <f>(I17*21)/100</f>
        <v>0</v>
      </c>
      <c r="O17" t="s">
        <v>12</v>
      </c>
    </row>
    <row r="18" spans="1:17" ht="25.5" x14ac:dyDescent="0.2">
      <c r="A18" s="12" t="s">
        <v>33</v>
      </c>
      <c r="B18" s="16"/>
      <c r="C18" s="14"/>
      <c r="D18" s="14"/>
      <c r="E18" s="17" t="s">
        <v>94</v>
      </c>
      <c r="F18" s="14"/>
      <c r="G18" s="14"/>
      <c r="H18" s="14"/>
      <c r="I18" s="14"/>
    </row>
    <row r="19" spans="1:17" ht="18" customHeight="1" x14ac:dyDescent="0.2">
      <c r="A19" s="13" t="s">
        <v>34</v>
      </c>
      <c r="B19" s="16"/>
      <c r="C19" s="14"/>
      <c r="D19" s="14"/>
      <c r="E19" s="24" t="s">
        <v>99</v>
      </c>
      <c r="F19" s="14"/>
      <c r="G19" s="14"/>
      <c r="H19" s="14"/>
      <c r="I19" s="14"/>
    </row>
    <row r="20" spans="1:17" ht="63.75" x14ac:dyDescent="0.2">
      <c r="A20" t="s">
        <v>35</v>
      </c>
      <c r="B20" s="16"/>
      <c r="C20" s="14"/>
      <c r="D20" s="14"/>
      <c r="E20" s="17" t="s">
        <v>43</v>
      </c>
      <c r="F20" s="14"/>
      <c r="G20" s="14"/>
      <c r="H20" s="14"/>
      <c r="I20" s="14"/>
    </row>
    <row r="21" spans="1:17" x14ac:dyDescent="0.2">
      <c r="A21" s="10" t="s">
        <v>31</v>
      </c>
      <c r="B21" s="18" t="s">
        <v>20</v>
      </c>
      <c r="C21" s="18" t="s">
        <v>44</v>
      </c>
      <c r="D21" s="19" t="s">
        <v>32</v>
      </c>
      <c r="E21" s="20" t="s">
        <v>45</v>
      </c>
      <c r="F21" s="21" t="s">
        <v>39</v>
      </c>
      <c r="G21" s="22">
        <v>2</v>
      </c>
      <c r="H21" s="23">
        <v>0</v>
      </c>
      <c r="I21" s="23">
        <f>ROUND(ROUND(H21,2)*ROUND(G21,3),2)</f>
        <v>0</v>
      </c>
      <c r="N21">
        <f>(I21*21)/100</f>
        <v>0</v>
      </c>
      <c r="O21" t="s">
        <v>12</v>
      </c>
    </row>
    <row r="22" spans="1:17" ht="25.5" x14ac:dyDescent="0.2">
      <c r="A22" s="12" t="s">
        <v>33</v>
      </c>
      <c r="B22" s="16"/>
      <c r="C22" s="16"/>
      <c r="D22" s="16"/>
      <c r="E22" s="17" t="s">
        <v>46</v>
      </c>
      <c r="F22" s="16"/>
      <c r="G22" s="16"/>
      <c r="H22" s="16"/>
      <c r="I22" s="16"/>
    </row>
    <row r="23" spans="1:17" x14ac:dyDescent="0.2">
      <c r="A23" s="13" t="s">
        <v>34</v>
      </c>
      <c r="B23" s="14"/>
      <c r="C23" s="16"/>
      <c r="D23" s="16"/>
      <c r="E23" s="24" t="s">
        <v>71</v>
      </c>
      <c r="F23" s="16"/>
      <c r="G23" s="16"/>
      <c r="H23" s="16"/>
      <c r="I23" s="16"/>
    </row>
    <row r="24" spans="1:17" ht="63.75" x14ac:dyDescent="0.2">
      <c r="A24" t="s">
        <v>35</v>
      </c>
      <c r="B24" s="14"/>
      <c r="C24" s="16"/>
      <c r="D24" s="16"/>
      <c r="E24" s="17" t="s">
        <v>48</v>
      </c>
      <c r="F24" s="16"/>
      <c r="G24" s="16"/>
      <c r="H24" s="16"/>
      <c r="I24" s="16"/>
    </row>
    <row r="25" spans="1:17" ht="12.75" customHeight="1" x14ac:dyDescent="0.2">
      <c r="A25" s="4" t="s">
        <v>30</v>
      </c>
      <c r="B25" s="25"/>
      <c r="C25" s="26" t="s">
        <v>50</v>
      </c>
      <c r="D25" s="25"/>
      <c r="E25" s="27" t="s">
        <v>51</v>
      </c>
      <c r="F25" s="25"/>
      <c r="G25" s="25"/>
      <c r="H25" s="25"/>
      <c r="I25" s="28">
        <f>I26+I30</f>
        <v>0</v>
      </c>
      <c r="N25">
        <f>0+Q25</f>
        <v>0</v>
      </c>
      <c r="P25">
        <f>0+I26</f>
        <v>0</v>
      </c>
      <c r="Q25">
        <f>0+N26</f>
        <v>0</v>
      </c>
    </row>
    <row r="26" spans="1:17" x14ac:dyDescent="0.2">
      <c r="A26" s="10" t="s">
        <v>31</v>
      </c>
      <c r="B26" s="18" t="s">
        <v>16</v>
      </c>
      <c r="C26" s="18" t="s">
        <v>52</v>
      </c>
      <c r="D26" s="19" t="s">
        <v>32</v>
      </c>
      <c r="E26" s="20" t="s">
        <v>53</v>
      </c>
      <c r="F26" s="21" t="s">
        <v>39</v>
      </c>
      <c r="G26" s="22">
        <v>145.75</v>
      </c>
      <c r="H26" s="23">
        <v>0</v>
      </c>
      <c r="I26" s="23">
        <f>ROUND(ROUND(H26,2)*ROUND(G26,3),2)</f>
        <v>0</v>
      </c>
      <c r="N26">
        <f>(I26*21)/100</f>
        <v>0</v>
      </c>
      <c r="O26" t="s">
        <v>12</v>
      </c>
    </row>
    <row r="27" spans="1:17" ht="38.25" x14ac:dyDescent="0.2">
      <c r="A27" s="12" t="s">
        <v>33</v>
      </c>
      <c r="B27" s="16"/>
      <c r="C27" s="16"/>
      <c r="D27" s="16"/>
      <c r="E27" s="17" t="s">
        <v>95</v>
      </c>
      <c r="F27" s="16"/>
      <c r="G27" s="16"/>
      <c r="H27" s="16"/>
      <c r="I27" s="16"/>
    </row>
    <row r="28" spans="1:17" x14ac:dyDescent="0.2">
      <c r="A28" s="13" t="s">
        <v>34</v>
      </c>
      <c r="B28" s="16"/>
      <c r="C28" s="16"/>
      <c r="D28" s="16"/>
      <c r="E28" s="24" t="s">
        <v>72</v>
      </c>
      <c r="F28" s="16"/>
      <c r="G28" s="16"/>
      <c r="H28" s="16"/>
      <c r="I28" s="16"/>
    </row>
    <row r="29" spans="1:17" ht="51" x14ac:dyDescent="0.2">
      <c r="A29" t="s">
        <v>35</v>
      </c>
      <c r="B29" s="16"/>
      <c r="C29" s="16"/>
      <c r="D29" s="16"/>
      <c r="E29" s="17" t="s">
        <v>54</v>
      </c>
      <c r="F29" s="16"/>
      <c r="G29" s="16"/>
      <c r="H29" s="16"/>
      <c r="I29" s="16"/>
    </row>
    <row r="30" spans="1:17" x14ac:dyDescent="0.2">
      <c r="A30" s="10" t="s">
        <v>31</v>
      </c>
      <c r="B30" s="18">
        <v>2</v>
      </c>
      <c r="C30" s="18">
        <v>78383</v>
      </c>
      <c r="D30" s="19" t="s">
        <v>32</v>
      </c>
      <c r="E30" s="20" t="s">
        <v>88</v>
      </c>
      <c r="F30" s="21" t="s">
        <v>39</v>
      </c>
      <c r="G30" s="22">
        <v>44.9</v>
      </c>
      <c r="H30" s="23">
        <v>0</v>
      </c>
      <c r="I30" s="23">
        <f>ROUND(ROUND(H30,2)*ROUND(G30,3),2)</f>
        <v>0</v>
      </c>
      <c r="N30">
        <f>(I30*21)/100</f>
        <v>0</v>
      </c>
      <c r="O30" t="s">
        <v>12</v>
      </c>
    </row>
    <row r="31" spans="1:17" ht="25.5" x14ac:dyDescent="0.2">
      <c r="A31" s="12" t="s">
        <v>33</v>
      </c>
      <c r="B31" s="16"/>
      <c r="C31" s="16"/>
      <c r="D31" s="16"/>
      <c r="E31" s="17" t="s">
        <v>90</v>
      </c>
      <c r="F31" s="16"/>
      <c r="G31" s="16"/>
      <c r="H31" s="16"/>
      <c r="I31" s="16"/>
    </row>
    <row r="32" spans="1:17" x14ac:dyDescent="0.2">
      <c r="A32" s="13" t="s">
        <v>34</v>
      </c>
      <c r="B32" s="16"/>
      <c r="C32" s="16"/>
      <c r="D32" s="16"/>
      <c r="E32" s="24" t="s">
        <v>91</v>
      </c>
      <c r="F32" s="16"/>
      <c r="G32" s="16"/>
      <c r="H32" s="16"/>
      <c r="I32" s="16"/>
    </row>
    <row r="33" spans="1:17" ht="51" x14ac:dyDescent="0.2">
      <c r="A33" t="s">
        <v>35</v>
      </c>
      <c r="B33" s="16"/>
      <c r="C33" s="16"/>
      <c r="D33" s="16"/>
      <c r="E33" s="17" t="s">
        <v>89</v>
      </c>
      <c r="F33" s="16"/>
      <c r="G33" s="16"/>
      <c r="H33" s="16"/>
      <c r="I33" s="16"/>
    </row>
    <row r="34" spans="1:17" ht="12.75" customHeight="1" x14ac:dyDescent="0.2">
      <c r="A34" s="4" t="s">
        <v>30</v>
      </c>
      <c r="B34" s="15"/>
      <c r="C34" s="26" t="s">
        <v>27</v>
      </c>
      <c r="D34" s="25"/>
      <c r="E34" s="27" t="s">
        <v>55</v>
      </c>
      <c r="F34" s="25"/>
      <c r="G34" s="25"/>
      <c r="H34" s="25"/>
      <c r="I34" s="28">
        <f>I35+I39+I43+I47+I51+I55+I59+I63</f>
        <v>0</v>
      </c>
      <c r="N34" t="e">
        <f>0+Q34</f>
        <v>#REF!</v>
      </c>
      <c r="P34" t="e">
        <f>0+I43+I47+I55+I59+#REF!+#REF!</f>
        <v>#REF!</v>
      </c>
      <c r="Q34" t="e">
        <f>0+N43+N47+N55+N59+#REF!+#REF!</f>
        <v>#REF!</v>
      </c>
    </row>
    <row r="35" spans="1:17" x14ac:dyDescent="0.2">
      <c r="A35" s="10" t="s">
        <v>31</v>
      </c>
      <c r="B35" s="18" t="s">
        <v>16</v>
      </c>
      <c r="C35" s="18">
        <v>919131</v>
      </c>
      <c r="D35" s="19" t="s">
        <v>32</v>
      </c>
      <c r="E35" s="20" t="s">
        <v>81</v>
      </c>
      <c r="F35" s="21" t="s">
        <v>98</v>
      </c>
      <c r="G35" s="22">
        <v>2.6</v>
      </c>
      <c r="H35" s="23">
        <v>0</v>
      </c>
      <c r="I35" s="23">
        <f>ROUND(ROUND(H35,2)*ROUND(G35,3),2)</f>
        <v>0</v>
      </c>
      <c r="N35">
        <f>(I35*21)/100</f>
        <v>0</v>
      </c>
      <c r="O35" t="s">
        <v>12</v>
      </c>
    </row>
    <row r="36" spans="1:17" x14ac:dyDescent="0.2">
      <c r="A36" s="12" t="s">
        <v>33</v>
      </c>
      <c r="B36" s="16"/>
      <c r="C36" s="16"/>
      <c r="D36" s="16"/>
      <c r="E36" s="17" t="s">
        <v>83</v>
      </c>
      <c r="F36" s="16"/>
      <c r="G36" s="16"/>
      <c r="H36" s="16"/>
      <c r="I36" s="16"/>
    </row>
    <row r="37" spans="1:17" x14ac:dyDescent="0.2">
      <c r="A37" s="13" t="s">
        <v>34</v>
      </c>
      <c r="B37" s="16"/>
      <c r="C37" s="16"/>
      <c r="D37" s="16"/>
      <c r="E37" s="24" t="s">
        <v>84</v>
      </c>
      <c r="F37" s="16"/>
      <c r="G37" s="16"/>
      <c r="H37" s="16"/>
      <c r="I37" s="16"/>
    </row>
    <row r="38" spans="1:17" ht="25.5" x14ac:dyDescent="0.2">
      <c r="A38" t="s">
        <v>35</v>
      </c>
      <c r="B38" s="16"/>
      <c r="C38" s="16"/>
      <c r="D38" s="16"/>
      <c r="E38" s="17" t="s">
        <v>82</v>
      </c>
      <c r="F38" s="16"/>
      <c r="G38" s="16"/>
      <c r="H38" s="16"/>
      <c r="I38" s="16"/>
    </row>
    <row r="39" spans="1:17" ht="25.5" x14ac:dyDescent="0.2">
      <c r="A39" s="10" t="s">
        <v>31</v>
      </c>
      <c r="B39" s="18">
        <v>2</v>
      </c>
      <c r="C39" s="18">
        <v>931331</v>
      </c>
      <c r="D39" s="19" t="s">
        <v>32</v>
      </c>
      <c r="E39" s="20" t="s">
        <v>85</v>
      </c>
      <c r="F39" s="21" t="s">
        <v>98</v>
      </c>
      <c r="G39" s="22">
        <v>2.6</v>
      </c>
      <c r="H39" s="23">
        <v>0</v>
      </c>
      <c r="I39" s="23">
        <f>ROUND(ROUND(H39,2)*ROUND(G39,3),2)</f>
        <v>0</v>
      </c>
      <c r="N39">
        <f>(I39*21)/100</f>
        <v>0</v>
      </c>
      <c r="O39" t="s">
        <v>12</v>
      </c>
    </row>
    <row r="40" spans="1:17" x14ac:dyDescent="0.2">
      <c r="A40" s="12" t="s">
        <v>33</v>
      </c>
      <c r="B40" s="16"/>
      <c r="C40" s="16"/>
      <c r="D40" s="16"/>
      <c r="E40" s="17" t="s">
        <v>86</v>
      </c>
      <c r="F40" s="16"/>
      <c r="G40" s="16"/>
      <c r="H40" s="16"/>
      <c r="I40" s="16"/>
    </row>
    <row r="41" spans="1:17" x14ac:dyDescent="0.2">
      <c r="A41" s="13" t="s">
        <v>34</v>
      </c>
      <c r="B41" s="16"/>
      <c r="C41" s="16"/>
      <c r="D41" s="16"/>
      <c r="E41" s="24" t="s">
        <v>84</v>
      </c>
      <c r="F41" s="16"/>
      <c r="G41" s="16"/>
      <c r="H41" s="16"/>
      <c r="I41" s="16"/>
    </row>
    <row r="42" spans="1:17" ht="25.5" x14ac:dyDescent="0.2">
      <c r="A42" t="s">
        <v>35</v>
      </c>
      <c r="B42" s="16"/>
      <c r="C42" s="16"/>
      <c r="D42" s="16"/>
      <c r="E42" s="17" t="s">
        <v>87</v>
      </c>
      <c r="F42" s="16"/>
      <c r="G42" s="16"/>
      <c r="H42" s="16"/>
      <c r="I42" s="16"/>
    </row>
    <row r="43" spans="1:17" x14ac:dyDescent="0.2">
      <c r="A43" s="10" t="s">
        <v>31</v>
      </c>
      <c r="B43" s="18">
        <v>3</v>
      </c>
      <c r="C43" s="18">
        <v>938543</v>
      </c>
      <c r="D43" s="19" t="s">
        <v>32</v>
      </c>
      <c r="E43" s="20" t="s">
        <v>56</v>
      </c>
      <c r="F43" s="21" t="s">
        <v>39</v>
      </c>
      <c r="G43" s="22">
        <v>66.650000000000006</v>
      </c>
      <c r="H43" s="23">
        <v>0</v>
      </c>
      <c r="I43" s="23">
        <f>ROUND(ROUND(H43,2)*ROUND(G43,3),2)</f>
        <v>0</v>
      </c>
      <c r="N43">
        <f>(I43*21)/100</f>
        <v>0</v>
      </c>
      <c r="O43" t="s">
        <v>12</v>
      </c>
    </row>
    <row r="44" spans="1:17" ht="38.25" x14ac:dyDescent="0.2">
      <c r="A44" s="12" t="s">
        <v>33</v>
      </c>
      <c r="B44" s="16"/>
      <c r="C44" s="16"/>
      <c r="D44" s="16"/>
      <c r="E44" s="17" t="s">
        <v>96</v>
      </c>
      <c r="F44" s="16"/>
      <c r="G44" s="16"/>
      <c r="H44" s="16"/>
      <c r="I44" s="16"/>
    </row>
    <row r="45" spans="1:17" x14ac:dyDescent="0.2">
      <c r="A45" s="13" t="s">
        <v>34</v>
      </c>
      <c r="B45" s="16"/>
      <c r="C45" s="16"/>
      <c r="D45" s="16"/>
      <c r="E45" s="24" t="s">
        <v>73</v>
      </c>
      <c r="F45" s="16"/>
      <c r="G45" s="16"/>
      <c r="H45" s="16"/>
      <c r="I45" s="16"/>
    </row>
    <row r="46" spans="1:17" ht="25.5" x14ac:dyDescent="0.2">
      <c r="A46" t="s">
        <v>35</v>
      </c>
      <c r="B46" s="16"/>
      <c r="C46" s="16"/>
      <c r="D46" s="16"/>
      <c r="E46" s="17" t="s">
        <v>57</v>
      </c>
      <c r="F46" s="16"/>
      <c r="G46" s="16"/>
      <c r="H46" s="16"/>
      <c r="I46" s="16"/>
    </row>
    <row r="47" spans="1:17" x14ac:dyDescent="0.2">
      <c r="A47" s="10" t="s">
        <v>31</v>
      </c>
      <c r="B47" s="18">
        <v>4</v>
      </c>
      <c r="C47" s="18" t="s">
        <v>58</v>
      </c>
      <c r="D47" s="19" t="s">
        <v>36</v>
      </c>
      <c r="E47" s="20" t="s">
        <v>59</v>
      </c>
      <c r="F47" s="21" t="s">
        <v>39</v>
      </c>
      <c r="G47" s="22">
        <v>1</v>
      </c>
      <c r="H47" s="23">
        <v>0</v>
      </c>
      <c r="I47" s="23">
        <f>ROUND(ROUND(H47,2)*ROUND(G47,3),2)</f>
        <v>0</v>
      </c>
      <c r="N47">
        <f>(I47*21)/100</f>
        <v>0</v>
      </c>
      <c r="O47" t="s">
        <v>12</v>
      </c>
    </row>
    <row r="48" spans="1:17" ht="38.25" x14ac:dyDescent="0.2">
      <c r="A48" s="12" t="s">
        <v>33</v>
      </c>
      <c r="B48" s="16"/>
      <c r="C48" s="16"/>
      <c r="D48" s="16"/>
      <c r="E48" s="17" t="s">
        <v>68</v>
      </c>
      <c r="F48" s="16"/>
      <c r="G48" s="16"/>
      <c r="H48" s="16"/>
      <c r="I48" s="16"/>
    </row>
    <row r="49" spans="1:15" x14ac:dyDescent="0.2">
      <c r="A49" s="13" t="s">
        <v>34</v>
      </c>
      <c r="B49" s="16"/>
      <c r="C49" s="16"/>
      <c r="D49" s="16"/>
      <c r="E49" s="24" t="s">
        <v>47</v>
      </c>
      <c r="F49" s="16"/>
      <c r="G49" s="16"/>
      <c r="H49" s="16"/>
      <c r="I49" s="16"/>
    </row>
    <row r="50" spans="1:15" ht="25.5" x14ac:dyDescent="0.2">
      <c r="A50" t="s">
        <v>35</v>
      </c>
      <c r="B50" s="16"/>
      <c r="C50" s="16"/>
      <c r="D50" s="16"/>
      <c r="E50" s="17" t="s">
        <v>57</v>
      </c>
      <c r="F50" s="16"/>
      <c r="G50" s="16"/>
      <c r="H50" s="16"/>
      <c r="I50" s="16"/>
    </row>
    <row r="51" spans="1:15" x14ac:dyDescent="0.2">
      <c r="B51" s="18">
        <v>5</v>
      </c>
      <c r="C51" s="18">
        <v>938652</v>
      </c>
      <c r="D51" s="19"/>
      <c r="E51" s="20" t="s">
        <v>66</v>
      </c>
      <c r="F51" s="21" t="s">
        <v>39</v>
      </c>
      <c r="G51" s="22">
        <v>145.75</v>
      </c>
      <c r="H51" s="23">
        <v>0</v>
      </c>
      <c r="I51" s="23">
        <f>ROUND(ROUND(H51,2)*ROUND(G51,3),2)</f>
        <v>0</v>
      </c>
    </row>
    <row r="52" spans="1:15" ht="42" customHeight="1" x14ac:dyDescent="0.2">
      <c r="B52" s="16"/>
      <c r="C52" s="14"/>
      <c r="D52" s="14"/>
      <c r="E52" s="17" t="s">
        <v>97</v>
      </c>
      <c r="F52" s="14"/>
      <c r="G52" s="14"/>
      <c r="H52" s="14"/>
      <c r="I52" s="14"/>
    </row>
    <row r="53" spans="1:15" x14ac:dyDescent="0.2">
      <c r="B53" s="16"/>
      <c r="C53" s="14"/>
      <c r="D53" s="14"/>
      <c r="E53" s="24" t="s">
        <v>72</v>
      </c>
      <c r="F53" s="14"/>
      <c r="G53" s="14"/>
      <c r="H53" s="14"/>
      <c r="I53" s="14"/>
    </row>
    <row r="54" spans="1:15" ht="25.5" x14ac:dyDescent="0.2">
      <c r="A54" t="s">
        <v>35</v>
      </c>
      <c r="B54" s="16"/>
      <c r="C54" s="14"/>
      <c r="D54" s="14"/>
      <c r="E54" s="17" t="s">
        <v>57</v>
      </c>
      <c r="F54" s="14"/>
      <c r="G54" s="14"/>
      <c r="H54" s="14"/>
      <c r="I54" s="14"/>
    </row>
    <row r="55" spans="1:15" x14ac:dyDescent="0.2">
      <c r="A55" s="10" t="s">
        <v>31</v>
      </c>
      <c r="B55" s="18">
        <v>6</v>
      </c>
      <c r="C55" s="18" t="s">
        <v>60</v>
      </c>
      <c r="D55" s="19" t="s">
        <v>32</v>
      </c>
      <c r="E55" s="20" t="s">
        <v>61</v>
      </c>
      <c r="F55" s="21" t="s">
        <v>39</v>
      </c>
      <c r="G55" s="22">
        <v>5</v>
      </c>
      <c r="H55" s="23">
        <v>0</v>
      </c>
      <c r="I55" s="23">
        <f>ROUND(ROUND(H55,2)*ROUND(G55,3),2)</f>
        <v>0</v>
      </c>
      <c r="N55">
        <f>(I55*21)/100</f>
        <v>0</v>
      </c>
      <c r="O55" t="s">
        <v>12</v>
      </c>
    </row>
    <row r="56" spans="1:15" ht="25.5" x14ac:dyDescent="0.2">
      <c r="A56" s="12" t="s">
        <v>33</v>
      </c>
      <c r="B56" s="16"/>
      <c r="C56" s="16"/>
      <c r="D56" s="16"/>
      <c r="E56" s="17" t="s">
        <v>67</v>
      </c>
      <c r="F56" s="16"/>
      <c r="G56" s="16"/>
      <c r="H56" s="16"/>
      <c r="I56" s="16"/>
    </row>
    <row r="57" spans="1:15" x14ac:dyDescent="0.2">
      <c r="A57" s="13" t="s">
        <v>34</v>
      </c>
      <c r="B57" s="16"/>
      <c r="C57" s="16"/>
      <c r="D57" s="16"/>
      <c r="E57" s="24" t="s">
        <v>49</v>
      </c>
      <c r="F57" s="16"/>
      <c r="G57" s="16"/>
      <c r="H57" s="16"/>
      <c r="I57" s="16"/>
    </row>
    <row r="58" spans="1:15" ht="25.5" x14ac:dyDescent="0.2">
      <c r="A58" t="s">
        <v>35</v>
      </c>
      <c r="B58" s="16"/>
      <c r="C58" s="16"/>
      <c r="D58" s="16"/>
      <c r="E58" s="17" t="s">
        <v>57</v>
      </c>
      <c r="F58" s="16"/>
      <c r="G58" s="16"/>
      <c r="H58" s="16"/>
      <c r="I58" s="16"/>
    </row>
    <row r="59" spans="1:15" x14ac:dyDescent="0.2">
      <c r="A59" s="10" t="s">
        <v>31</v>
      </c>
      <c r="B59" s="18">
        <v>7</v>
      </c>
      <c r="C59" s="18">
        <v>94190</v>
      </c>
      <c r="D59" s="19" t="s">
        <v>32</v>
      </c>
      <c r="E59" s="20" t="s">
        <v>75</v>
      </c>
      <c r="F59" s="21" t="s">
        <v>76</v>
      </c>
      <c r="G59" s="22">
        <v>65.45</v>
      </c>
      <c r="H59" s="23">
        <v>0</v>
      </c>
      <c r="I59" s="23">
        <f>ROUND(ROUND(H59,2)*ROUND(G59,3),2)</f>
        <v>0</v>
      </c>
      <c r="N59">
        <f>(I59*21)/100</f>
        <v>0</v>
      </c>
      <c r="O59" t="s">
        <v>12</v>
      </c>
    </row>
    <row r="60" spans="1:15" ht="25.5" x14ac:dyDescent="0.2">
      <c r="A60" s="12" t="s">
        <v>33</v>
      </c>
      <c r="B60" s="16"/>
      <c r="C60" s="16"/>
      <c r="D60" s="16"/>
      <c r="E60" s="17" t="s">
        <v>77</v>
      </c>
      <c r="F60" s="16"/>
      <c r="G60" s="16"/>
      <c r="H60" s="16"/>
      <c r="I60" s="16"/>
    </row>
    <row r="61" spans="1:15" x14ac:dyDescent="0.2">
      <c r="A61" s="13" t="s">
        <v>34</v>
      </c>
      <c r="B61" s="16"/>
      <c r="C61" s="16"/>
      <c r="D61" s="16"/>
      <c r="E61" s="24" t="s">
        <v>78</v>
      </c>
      <c r="F61" s="16"/>
      <c r="G61" s="16"/>
      <c r="H61" s="16"/>
      <c r="I61" s="16"/>
    </row>
    <row r="62" spans="1:15" ht="25.5" x14ac:dyDescent="0.2">
      <c r="A62" t="s">
        <v>35</v>
      </c>
      <c r="B62" s="16"/>
      <c r="C62" s="16"/>
      <c r="D62" s="16"/>
      <c r="E62" s="17" t="s">
        <v>64</v>
      </c>
      <c r="F62" s="16"/>
      <c r="G62" s="16"/>
      <c r="H62" s="16"/>
      <c r="I62" s="16"/>
    </row>
    <row r="63" spans="1:15" x14ac:dyDescent="0.2">
      <c r="A63" s="10" t="s">
        <v>31</v>
      </c>
      <c r="B63" s="18">
        <v>8</v>
      </c>
      <c r="C63" s="18" t="s">
        <v>62</v>
      </c>
      <c r="D63" s="19" t="s">
        <v>32</v>
      </c>
      <c r="E63" s="20" t="s">
        <v>63</v>
      </c>
      <c r="F63" s="21" t="s">
        <v>39</v>
      </c>
      <c r="G63" s="22">
        <v>147.69999999999999</v>
      </c>
      <c r="H63" s="23">
        <v>0</v>
      </c>
      <c r="I63" s="23">
        <f>ROUND(ROUND(H63,2)*ROUND(G63,3),2)</f>
        <v>0</v>
      </c>
      <c r="N63">
        <f>(I63*21)/100</f>
        <v>0</v>
      </c>
      <c r="O63" t="s">
        <v>12</v>
      </c>
    </row>
    <row r="64" spans="1:15" ht="38.25" x14ac:dyDescent="0.2">
      <c r="A64" s="12" t="s">
        <v>33</v>
      </c>
      <c r="B64" s="14"/>
      <c r="C64" s="16"/>
      <c r="D64" s="16"/>
      <c r="E64" s="17" t="s">
        <v>79</v>
      </c>
      <c r="F64" s="16"/>
      <c r="G64" s="16"/>
      <c r="H64" s="16"/>
      <c r="I64" s="16"/>
    </row>
    <row r="65" spans="1:9" x14ac:dyDescent="0.2">
      <c r="A65" s="13" t="s">
        <v>34</v>
      </c>
      <c r="B65" s="14"/>
      <c r="C65" s="16"/>
      <c r="D65" s="16"/>
      <c r="E65" s="24" t="s">
        <v>80</v>
      </c>
      <c r="F65" s="16"/>
      <c r="G65" s="16"/>
      <c r="H65" s="16"/>
      <c r="I65" s="16"/>
    </row>
    <row r="66" spans="1:9" ht="25.5" x14ac:dyDescent="0.2">
      <c r="A66" t="s">
        <v>35</v>
      </c>
      <c r="B66" s="14"/>
      <c r="C66" s="16"/>
      <c r="D66" s="16"/>
      <c r="E66" s="17" t="s">
        <v>64</v>
      </c>
      <c r="F66" s="16"/>
      <c r="G66" s="16"/>
      <c r="H66" s="16"/>
      <c r="I66" s="16"/>
    </row>
    <row r="67" spans="1:9" ht="12.75" customHeight="1" x14ac:dyDescent="0.2">
      <c r="B67" s="14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000_Ostatní + Vedlejší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Fetterle Ivo</dc:creator>
  <cp:keywords/>
  <dc:description/>
  <cp:lastModifiedBy>Nováková Veronika</cp:lastModifiedBy>
  <dcterms:created xsi:type="dcterms:W3CDTF">2023-03-24T10:00:00Z</dcterms:created>
  <dcterms:modified xsi:type="dcterms:W3CDTF">2023-06-07T06:32:57Z</dcterms:modified>
  <cp:category/>
  <cp:contentStatus/>
</cp:coreProperties>
</file>